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Krycí list - VRN" sheetId="1" r:id="rId1"/>
    <sheet name="VzorPolozky" sheetId="10" state="hidden" r:id="rId2"/>
    <sheet name="VRN" sheetId="12" r:id="rId3"/>
    <sheet name="Pokyny pro vyplnění" sheetId="11" r:id="rId4"/>
  </sheets>
  <externalReferences>
    <externalReference r:id="rId5"/>
  </externalReferences>
  <definedNames>
    <definedName name="CelkemDPHVypocet" localSheetId="0">'Krycí list - VRN'!$H$41</definedName>
    <definedName name="CenaCelkem">'Krycí list - VRN'!$G$30</definedName>
    <definedName name="CenaCelkemBezDPH">'Krycí list - VRN'!$G$29</definedName>
    <definedName name="CenaCelkemVypocet" localSheetId="0">'Krycí list - VRN'!$I$41</definedName>
    <definedName name="cisloobjektu">'Krycí list - VRN'!$C$3</definedName>
    <definedName name="CisloRozpoctu">'[1]Krycí list'!$C$2</definedName>
    <definedName name="CisloStavby" localSheetId="0">'Krycí list - VRN'!$C$2</definedName>
    <definedName name="cislostavby">'[1]Krycí list'!$A$7</definedName>
    <definedName name="CisloStavebnihoRozpoctu">'Krycí list - VRN'!$D$4</definedName>
    <definedName name="dadresa">'Krycí list - VRN'!$D$12:$G$12</definedName>
    <definedName name="DIČ" localSheetId="0">'Krycí list - VRN'!$I$12</definedName>
    <definedName name="dmisto">'Krycí list - VRN'!$D$13:$G$13</definedName>
    <definedName name="DPHSni">'Krycí list - VRN'!$G$25</definedName>
    <definedName name="DPHZakl">'Krycí list - VRN'!$G$27</definedName>
    <definedName name="dpsc" localSheetId="0">'Krycí list - VRN'!$C$13</definedName>
    <definedName name="IČO" localSheetId="0">'Krycí list - VRN'!$I$11</definedName>
    <definedName name="Mena">'Krycí list - VRN'!$J$30</definedName>
    <definedName name="MistoStavby">'Krycí list - VRN'!$D$4</definedName>
    <definedName name="nazevobjektu">'Krycí list - VRN'!$D$3</definedName>
    <definedName name="NazevRozpoctu">'[1]Krycí list'!$D$2</definedName>
    <definedName name="NazevStavby" localSheetId="0">'Krycí list - VRN'!$D$2</definedName>
    <definedName name="nazevstavby">'[1]Krycí list'!$C$7</definedName>
    <definedName name="NazevStavebnihoRozpoctu">'Krycí list - VRN'!$E$4</definedName>
    <definedName name="oadresa">'Krycí list - VRN'!$D$6</definedName>
    <definedName name="Objednatel" localSheetId="0">'Krycí list - VRN'!$D$5</definedName>
    <definedName name="Objekt" localSheetId="0">'Krycí list - VRN'!$B$39</definedName>
    <definedName name="_xlnm.Print_Area" localSheetId="0">'Krycí list - VRN'!$A$1:$J$49</definedName>
    <definedName name="_xlnm.Print_Area" localSheetId="2">VRN!$A$1:$U$20</definedName>
    <definedName name="odic" localSheetId="0">'Krycí list - VRN'!$I$6</definedName>
    <definedName name="oico" localSheetId="0">'Krycí list - VRN'!$I$5</definedName>
    <definedName name="omisto" localSheetId="0">'Krycí list - VRN'!$D$7</definedName>
    <definedName name="onazev" localSheetId="0">'Krycí list - VRN'!$D$6</definedName>
    <definedName name="opsc" localSheetId="0">'Krycí list - VRN'!$C$7</definedName>
    <definedName name="padresa">'Krycí list - VRN'!$D$9</definedName>
    <definedName name="pdic">'Krycí list - VRN'!$I$9</definedName>
    <definedName name="pico">'Krycí list - VRN'!$I$8</definedName>
    <definedName name="pmisto">'Krycí list - VRN'!$D$10</definedName>
    <definedName name="PocetMJ">#REF!</definedName>
    <definedName name="PoptavkaID">'Krycí list - VRN'!$A$1</definedName>
    <definedName name="pPSC">'Krycí list - VRN'!$C$10</definedName>
    <definedName name="Projektant">'Krycí list - VRN'!$D$8</definedName>
    <definedName name="SazbaDPH1" localSheetId="0">'Krycí list - VRN'!$E$24</definedName>
    <definedName name="SazbaDPH1">'[1]Krycí list'!$C$30</definedName>
    <definedName name="SazbaDPH2" localSheetId="0">'Krycí list - VRN'!$E$26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'Krycí list - VRN'!$D$14</definedName>
    <definedName name="Z_B7E7C763_C459_487D_8ABA_5CFDDFBD5A84_.wvu.Cols" localSheetId="0" hidden="1">'Krycí list - VRN'!$A:$A</definedName>
    <definedName name="Z_B7E7C763_C459_487D_8ABA_5CFDDFBD5A84_.wvu.PrintArea" localSheetId="0" hidden="1">'Krycí list - VRN'!$B$1:$J$37</definedName>
    <definedName name="ZakladDPHSni">'Krycí list - VRN'!$G$24</definedName>
    <definedName name="ZakladDPHSniVypocet" localSheetId="0">'Krycí list - VRN'!$F$41</definedName>
    <definedName name="ZakladDPHZakl">'Krycí list - VRN'!$G$26</definedName>
    <definedName name="ZakladDPHZaklVypocet" localSheetId="0">'Krycí list - VRN'!$G$41</definedName>
    <definedName name="Zaokrouhleni">'Krycí list - VRN'!$G$28</definedName>
    <definedName name="Zhotovitel">'Krycí list - VRN'!$D$11:$G$11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G19" i="12"/>
  <c r="F40" i="1" l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I21" i="1"/>
  <c r="I19" i="1"/>
  <c r="I18" i="1"/>
  <c r="I17" i="1"/>
  <c r="J29" i="1"/>
  <c r="J27" i="1"/>
  <c r="G39" i="1"/>
  <c r="F39" i="1"/>
  <c r="H33" i="1"/>
  <c r="J24" i="1"/>
  <c r="J25" i="1"/>
  <c r="J26" i="1"/>
  <c r="J28" i="1"/>
  <c r="E25" i="1"/>
  <c r="E27" i="1"/>
  <c r="K8" i="12" l="1"/>
  <c r="Q8" i="12"/>
  <c r="O8" i="12"/>
  <c r="I8" i="12"/>
  <c r="U8" i="12"/>
  <c r="I48" i="1"/>
  <c r="I20" i="1" s="1"/>
  <c r="I22" i="1" s="1"/>
  <c r="G26" i="1" s="1"/>
  <c r="G40" i="1"/>
  <c r="G41" i="1" s="1"/>
  <c r="F41" i="1"/>
  <c r="M9" i="12"/>
  <c r="M8" i="12" s="1"/>
  <c r="G27" i="1" l="1"/>
  <c r="G30" i="1" s="1"/>
  <c r="G28" i="1" s="1"/>
  <c r="I49" i="1"/>
  <c r="H40" i="1"/>
  <c r="I40" i="1" s="1"/>
  <c r="I41" i="1" s="1"/>
  <c r="J40" i="1" s="1"/>
  <c r="J41" i="1" s="1"/>
  <c r="H41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<sst xmlns="http://schemas.openxmlformats.org/spreadsheetml/2006/main" count="168" uniqueCount="123">
  <si>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</si>
  <si>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</si>
  <si>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</si>
  <si>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</si>
  <si>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</si>
  <si>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</si>
  <si>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</si>
  <si>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</si>
  <si>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</si>
  <si>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</si>
  <si>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</si>
  <si>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</si>
  <si>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</si>
  <si>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</si>
  <si>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</si>
  <si>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</si>
  <si>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</si>
  <si>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</si>
  <si>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</si>
  <si>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</si>
  <si>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</si>
  <si>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</si>
  <si>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</si>
  <si>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</si>
  <si>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</si>
  <si>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</si>
  <si>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</si>
  <si>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</si>
  <si>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</si>
  <si>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</si>
  <si>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</si>
  <si>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</si>
  <si>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</si>
  <si>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</si>
  <si>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</si>
  <si>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</si>
  <si>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</si>
  <si>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</si>
  <si>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</si>
  <si>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</si>
  <si>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</si>
  <si>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</si>
  <si>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</si>
  <si>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Nová paka - Vrnky</t>
  </si>
  <si>
    <t>Bc. Richard Hradský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</si>
  <si>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</si>
  <si>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</si>
  <si>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</si>
  <si>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</si>
  <si>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</si>
  <si>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</si>
  <si>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</si>
  <si>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</si>
  <si>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</si>
  <si>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</si>
  <si>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</si>
  <si>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</si>
  <si>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</si>
  <si>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</si>
  <si>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</si>
  <si>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</si>
  <si>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</si>
  <si>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</si>
  <si>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</si>
  <si>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</si>
  <si>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</si>
  <si>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</si>
  <si>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</si>
  <si>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</si>
  <si>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</si>
  <si>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</si>
  <si>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</si>
  <si>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</si>
  <si>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</si>
  <si>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</si>
  <si>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</si>
  <si>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</si>
  <si>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</si>
  <si>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</si>
  <si>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</si>
  <si>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</si>
  <si>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004111020R</t>
  </si>
  <si>
    <t>Vypracování dok. skut. prov. stavby (DSPS), kompletační činnost</t>
  </si>
  <si>
    <t>Soubor</t>
  </si>
  <si>
    <t>POL1_0</t>
  </si>
  <si>
    <t>005 24-1020.R</t>
  </si>
  <si>
    <t>Geodetické zaměření nového objektu</t>
  </si>
  <si>
    <t>POL99_0</t>
  </si>
  <si>
    <t>005121010R</t>
  </si>
  <si>
    <t>Vybudování a provoz ZS + oplocení + energie, (buňky, skládky, sociální zázemí, info ced., atd.)</t>
  </si>
  <si>
    <t>005121030R</t>
  </si>
  <si>
    <t>Odstranění zařízení staveniště včetně oplocení</t>
  </si>
  <si>
    <t>005111021R</t>
  </si>
  <si>
    <t>Vytyčení inženýrských sítí stávajících</t>
  </si>
  <si>
    <t>005211020R</t>
  </si>
  <si>
    <t>Ochrana stávaj. inženýrských sítí na staveništi</t>
  </si>
  <si>
    <t>005122010R</t>
  </si>
  <si>
    <t>Provoz objednatele (investora), v rámci areálu ZS</t>
  </si>
  <si>
    <t>005123010R</t>
  </si>
  <si>
    <t>Úprava ploch dotčených stavbou, srovnání, ohumusování, ozelenění apod.</t>
  </si>
  <si>
    <t>005231010R</t>
  </si>
  <si>
    <t>Revize, zaškolení obsluhy</t>
  </si>
  <si>
    <t>005121035R</t>
  </si>
  <si>
    <t>Protiprašné opatření a ochrana kcí, vnitřního prostoru ZS a ostatních objektů</t>
  </si>
  <si>
    <t>END</t>
  </si>
  <si>
    <t>Č:</t>
  </si>
  <si>
    <t>Vedlejší rozpočtové náklady</t>
  </si>
  <si>
    <t>Položkový rozpočet - výkaz výměr</t>
  </si>
  <si>
    <t>Zázemí sportovního klubu - přístavba</t>
  </si>
  <si>
    <t>Pardubicích</t>
  </si>
  <si>
    <t>Krycí list - Vedlejší rozpočtové náklady, výkaz výměr</t>
  </si>
  <si>
    <t>Město Nová Paka</t>
  </si>
  <si>
    <t>Dukelské náměstí 39</t>
  </si>
  <si>
    <t>Nová Paka</t>
  </si>
  <si>
    <t>50924</t>
  </si>
  <si>
    <t>CODE spol. s r.o.</t>
  </si>
  <si>
    <t>Na Vrtálně 84</t>
  </si>
  <si>
    <t>49286960</t>
  </si>
  <si>
    <t>CZ49286960</t>
  </si>
  <si>
    <t>00271888</t>
  </si>
  <si>
    <t>CZ00271888</t>
  </si>
  <si>
    <t>005121037R</t>
  </si>
  <si>
    <t>Dílenská dokumentace detailů a návazností, zejména střech na objekt haly, venkvoní terasy, kovových výrobků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</si>
</sst>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4" borderId="34" xfId="0" applyNumberFormat="1" applyFont="1" applyFill="1" applyBorder="1" applyAlignment="1" applyProtection="1">
      <alignment vertical="top" shrinkToFit="1"/>
      <protection locked="0"/>
    </xf>
    <xf numFmtId="0" fontId="6" fillId="0" borderId="0" xfId="0" applyFont="1" applyAlignment="1" applyProtection="1">
      <alignment horizontal="center"/>
    </xf>
    <xf numFmtId="0" fontId="0" fillId="0" borderId="0" xfId="0" applyProtection="1"/>
    <xf numFmtId="0" fontId="0" fillId="0" borderId="45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46" xfId="0" applyFont="1" applyBorder="1" applyAlignment="1" applyProtection="1">
      <alignment vertical="center"/>
    </xf>
    <xf numFmtId="49" fontId="0" fillId="0" borderId="42" xfId="0" applyNumberFormat="1" applyBorder="1" applyAlignment="1" applyProtection="1">
      <alignment vertical="center"/>
    </xf>
    <xf numFmtId="0" fontId="0" fillId="0" borderId="42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0" fillId="3" borderId="47" xfId="0" applyFill="1" applyBorder="1" applyProtection="1"/>
    <xf numFmtId="49" fontId="0" fillId="3" borderId="44" xfId="0" applyNumberFormat="1" applyFill="1" applyBorder="1" applyAlignment="1" applyProtection="1"/>
    <xf numFmtId="49" fontId="0" fillId="3" borderId="44" xfId="0" applyNumberFormat="1" applyFill="1" applyBorder="1" applyProtection="1"/>
    <xf numFmtId="0" fontId="0" fillId="3" borderId="44" xfId="0" applyFill="1" applyBorder="1" applyProtection="1"/>
    <xf numFmtId="0" fontId="0" fillId="3" borderId="43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41" xfId="0" applyBorder="1" applyProtection="1"/>
    <xf numFmtId="0" fontId="0" fillId="3" borderId="36" xfId="0" applyFill="1" applyBorder="1" applyProtection="1"/>
    <xf numFmtId="49" fontId="0" fillId="3" borderId="36" xfId="0" applyNumberFormat="1" applyFill="1" applyBorder="1" applyProtection="1"/>
    <xf numFmtId="0" fontId="0" fillId="3" borderId="52" xfId="0" applyFill="1" applyBorder="1" applyProtection="1"/>
    <xf numFmtId="0" fontId="0" fillId="3" borderId="53" xfId="0" applyFill="1" applyBorder="1" applyAlignment="1" applyProtection="1">
      <alignment wrapText="1"/>
    </xf>
    <xf numFmtId="0" fontId="0" fillId="3" borderId="51" xfId="0" applyFill="1" applyBorder="1" applyAlignment="1" applyProtection="1">
      <alignment wrapText="1"/>
    </xf>
    <xf numFmtId="0" fontId="0" fillId="3" borderId="54" xfId="0" applyFill="1" applyBorder="1" applyAlignment="1" applyProtection="1">
      <alignment vertical="top"/>
    </xf>
    <xf numFmtId="49" fontId="0" fillId="3" borderId="54" xfId="0" applyNumberFormat="1" applyFill="1" applyBorder="1" applyAlignment="1" applyProtection="1">
      <alignment vertical="top"/>
    </xf>
    <xf numFmtId="49" fontId="0" fillId="3" borderId="50" xfId="0" applyNumberFormat="1" applyFill="1" applyBorder="1" applyAlignment="1" applyProtection="1">
      <alignment vertical="top"/>
    </xf>
    <xf numFmtId="0" fontId="0" fillId="3" borderId="55" xfId="0" applyFill="1" applyBorder="1" applyAlignment="1" applyProtection="1">
      <alignment vertical="top"/>
    </xf>
    <xf numFmtId="164" fontId="0" fillId="3" borderId="50" xfId="0" applyNumberFormat="1" applyFill="1" applyBorder="1" applyAlignment="1" applyProtection="1">
      <alignment vertical="top"/>
    </xf>
    <xf numFmtId="4" fontId="0" fillId="3" borderId="50" xfId="0" applyNumberFormat="1" applyFill="1" applyBorder="1" applyAlignment="1" applyProtection="1">
      <alignment vertical="top"/>
    </xf>
    <xf numFmtId="4" fontId="0" fillId="7" borderId="50" xfId="0" applyNumberFormat="1" applyFill="1" applyBorder="1" applyAlignment="1" applyProtection="1">
      <alignment vertical="top"/>
    </xf>
    <xf numFmtId="0" fontId="0" fillId="3" borderId="50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64" fontId="16" fillId="0" borderId="34" xfId="0" applyNumberFormat="1" applyFont="1" applyBorder="1" applyAlignment="1" applyProtection="1">
      <alignment vertical="top" shrinkToFit="1"/>
    </xf>
    <xf numFmtId="4" fontId="16" fillId="4" borderId="34" xfId="0" applyNumberFormat="1" applyFont="1" applyFill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6" fillId="0" borderId="39" xfId="0" applyFont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0" fontId="0" fillId="3" borderId="44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37" xfId="0" applyFill="1" applyBorder="1" applyProtection="1">
      <protection locked="0"/>
    </xf>
    <xf numFmtId="4" fontId="0" fillId="3" borderId="50" xfId="0" applyNumberFormat="1" applyFill="1" applyBorder="1" applyAlignment="1" applyProtection="1">
      <alignment vertical="top"/>
      <protection locked="0"/>
    </xf>
    <xf numFmtId="0" fontId="0" fillId="0" borderId="20" xfId="0" applyBorder="1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49" fontId="6" fillId="3" borderId="0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1" xfId="0" applyNumberFormat="1" applyFill="1" applyBorder="1" applyAlignment="1" applyProtection="1">
      <alignment wrapText="1" shrinkToFit="1"/>
    </xf>
    <xf numFmtId="3" fontId="0" fillId="5" borderId="31" xfId="0" applyNumberFormat="1" applyFill="1" applyBorder="1" applyAlignment="1" applyProtection="1">
      <alignment shrinkToFit="1"/>
    </xf>
    <xf numFmtId="3" fontId="0" fillId="5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3" borderId="3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horizontal="center"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9" xfId="0" applyNumberFormat="1" applyFont="1" applyFill="1" applyBorder="1" applyAlignment="1" applyProtection="1">
      <alignment horizontal="center"/>
    </xf>
    <xf numFmtId="4" fontId="7" fillId="5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8" fillId="6" borderId="6" xfId="0" applyFont="1" applyFill="1" applyBorder="1" applyAlignment="1" applyProtection="1">
      <alignment vertical="top"/>
      <protection locked="0"/>
    </xf>
    <xf numFmtId="14" fontId="8" fillId="6" borderId="6" xfId="0" applyNumberFormat="1" applyFont="1" applyFill="1" applyBorder="1" applyAlignment="1" applyProtection="1">
      <alignment horizontal="center" vertical="top"/>
      <protection locked="0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5" borderId="32" xfId="0" applyNumberFormat="1" applyFill="1" applyBorder="1" applyProtection="1"/>
    <xf numFmtId="3" fontId="0" fillId="5" borderId="12" xfId="0" applyNumberFormat="1" applyFill="1" applyBorder="1" applyProtection="1"/>
    <xf numFmtId="3" fontId="0" fillId="5" borderId="33" xfId="0" applyNumberFormat="1" applyFill="1" applyBorder="1" applyProtection="1"/>
    <xf numFmtId="0" fontId="15" fillId="3" borderId="36" xfId="0" applyFont="1" applyFill="1" applyBorder="1" applyAlignment="1" applyProtection="1">
      <alignment horizontal="center" vertical="center" wrapText="1"/>
    </xf>
    <xf numFmtId="4" fontId="7" fillId="7" borderId="21" xfId="0" applyNumberFormat="1" applyFont="1" applyFill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 wrapText="1"/>
    </xf>
    <xf numFmtId="49" fontId="7" fillId="0" borderId="12" xfId="0" applyNumberFormat="1" applyFont="1" applyBorder="1" applyAlignment="1" applyProtection="1">
      <alignment vertical="center" wrapText="1"/>
    </xf>
    <xf numFmtId="4" fontId="7" fillId="5" borderId="39" xfId="0" applyNumberFormat="1" applyFont="1" applyFill="1" applyBorder="1" applyAlignment="1" applyProtection="1"/>
    <xf numFmtId="49" fontId="6" fillId="3" borderId="18" xfId="0" applyNumberFormat="1" applyFont="1" applyFill="1" applyBorder="1" applyAlignment="1" applyProtection="1">
      <alignment horizontal="center" vertical="center" shrinkToFit="1"/>
    </xf>
    <xf numFmtId="0" fontId="6" fillId="3" borderId="18" xfId="0" applyFont="1" applyFill="1" applyBorder="1" applyAlignment="1" applyProtection="1">
      <alignment horizontal="center" vertical="center" shrinkToFit="1"/>
    </xf>
    <xf numFmtId="0" fontId="6" fillId="3" borderId="19" xfId="0" applyFont="1" applyFill="1" applyBorder="1" applyAlignment="1" applyProtection="1">
      <alignment horizontal="center" vertical="center" shrinkToFi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1" fontId="0" fillId="0" borderId="6" xfId="0" applyNumberFormat="1" applyFont="1" applyBorder="1" applyAlignment="1" applyProtection="1">
      <alignment horizontal="right" indent="1"/>
    </xf>
    <xf numFmtId="49" fontId="8" fillId="0" borderId="18" xfId="0" applyNumberFormat="1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8" borderId="15" xfId="0" applyNumberFormat="1" applyFont="1" applyFill="1" applyBorder="1" applyAlignment="1" applyProtection="1">
      <alignment horizontal="right" vertical="center" indent="1"/>
    </xf>
    <xf numFmtId="4" fontId="11" fillId="8" borderId="16" xfId="0" applyNumberFormat="1" applyFont="1" applyFill="1" applyBorder="1" applyAlignment="1" applyProtection="1">
      <alignment horizontal="right" vertical="center" inden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3" borderId="7" xfId="0" applyNumberFormat="1" applyFont="1" applyFill="1" applyBorder="1" applyAlignment="1" applyProtection="1">
      <alignment horizontal="right" vertical="center"/>
    </xf>
    <xf numFmtId="4" fontId="13" fillId="7" borderId="15" xfId="0" applyNumberFormat="1" applyFont="1" applyFill="1" applyBorder="1" applyAlignment="1" applyProtection="1">
      <alignment horizontal="right" vertical="center" indent="1"/>
    </xf>
    <xf numFmtId="4" fontId="13" fillId="7" borderId="16" xfId="0" applyNumberFormat="1" applyFont="1" applyFill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3" borderId="7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49" fontId="8" fillId="3" borderId="0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6" borderId="0" xfId="0" applyFont="1" applyFill="1" applyBorder="1" applyAlignment="1" applyProtection="1">
      <alignment horizontal="left" vertical="top"/>
      <protection locked="0"/>
    </xf>
    <xf numFmtId="0" fontId="8" fillId="6" borderId="2" xfId="0" applyFont="1" applyFill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 applyProtection="1">
      <alignment horizontal="center"/>
    </xf>
    <xf numFmtId="0" fontId="3" fillId="2" borderId="0" xfId="0" applyFont="1" applyFill="1" applyAlignment="1">
      <alignment horizontal="left" wrapText="1"/>
    </xf>
    <xf numFmtId="0" fontId="16" fillId="0" borderId="6" xfId="0" applyFont="1" applyBorder="1" applyAlignment="1" applyProtection="1">
      <alignment vertical="top"/>
    </xf>
    <xf numFmtId="49" fontId="16" fillId="0" borderId="39" xfId="0" applyNumberFormat="1" applyFont="1" applyBorder="1" applyAlignment="1" applyProtection="1">
      <alignment vertical="top"/>
    </xf>
    <xf numFmtId="49" fontId="16" fillId="0" borderId="10" xfId="0" applyNumberFormat="1" applyFont="1" applyBorder="1" applyAlignment="1" applyProtection="1">
      <alignment horizontal="left" vertical="top" wrapText="1"/>
    </xf>
    <xf numFmtId="0" fontId="16" fillId="0" borderId="39" xfId="0" applyFont="1" applyBorder="1" applyAlignment="1" applyProtection="1">
      <alignment vertical="top" wrapText="1"/>
    </xf>
    <xf numFmtId="165" fontId="16" fillId="0" borderId="39" xfId="0" applyNumberFormat="1" applyFont="1" applyBorder="1" applyAlignment="1" applyProtection="1">
      <alignment vertical="top"/>
    </xf>
    <xf numFmtId="4" fontId="16" fillId="0" borderId="39" xfId="0" applyNumberFormat="1" applyFont="1" applyBorder="1" applyAlignment="1" applyProtection="1">
      <alignment vertical="top"/>
    </xf>
    <xf numFmtId="0" fontId="0" fillId="0" borderId="6" xfId="0" applyBorder="1" applyAlignment="1" applyProtection="1">
      <alignment vertical="top"/>
    </xf>
    <xf numFmtId="0" fontId="0" fillId="0" borderId="39" xfId="0" applyBorder="1" applyAlignment="1" applyProtection="1">
      <alignment vertical="top"/>
    </xf>
    <xf numFmtId="0" fontId="0" fillId="0" borderId="38" xfId="0" applyBorder="1" applyAlignment="1" applyProtection="1">
      <alignment vertical="top"/>
    </xf>
    <xf numFmtId="4" fontId="16" fillId="6" borderId="39" xfId="0" applyNumberFormat="1" applyFont="1" applyFill="1" applyBorder="1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1" zoomScaleNormal="100" zoomScaleSheetLayoutView="75" workbookViewId="0">
      <selection activeCell="N22" sqref="N22"/>
    </sheetView>
  </sheetViews>
  <sheetFormatPr defaultColWidth="9" defaultRowHeight="12.75" x14ac:dyDescent="0.2"/>
  <cols>
    <col min="1" max="1" width="8.42578125" style="11" hidden="1" customWidth="1"/>
    <col min="2" max="2" width="9.140625" style="11" customWidth="1"/>
    <col min="3" max="3" width="7.42578125" style="11" customWidth="1"/>
    <col min="4" max="4" width="13.42578125" style="11" customWidth="1"/>
    <col min="5" max="5" width="12.140625" style="11" customWidth="1"/>
    <col min="6" max="6" width="11.42578125" style="11" customWidth="1"/>
    <col min="7" max="7" width="12.7109375" style="176" customWidth="1"/>
    <col min="8" max="8" width="12.7109375" style="11" customWidth="1"/>
    <col min="9" max="9" width="12.7109375" style="176" customWidth="1"/>
    <col min="10" max="10" width="6.7109375" style="176" customWidth="1"/>
    <col min="11" max="11" width="4.28515625" style="11" customWidth="1"/>
    <col min="12" max="15" width="10.7109375" style="11" customWidth="1"/>
    <col min="16" max="16384" width="9" style="11"/>
  </cols>
  <sheetData>
    <row r="1" spans="1:15" ht="33.75" customHeight="1" x14ac:dyDescent="0.2">
      <c r="A1" s="63" t="s">
        <v>35</v>
      </c>
      <c r="B1" s="219" t="s">
        <v>110</v>
      </c>
      <c r="C1" s="220"/>
      <c r="D1" s="220"/>
      <c r="E1" s="220"/>
      <c r="F1" s="220"/>
      <c r="G1" s="220"/>
      <c r="H1" s="220"/>
      <c r="I1" s="220"/>
      <c r="J1" s="221"/>
    </row>
    <row r="2" spans="1:15" ht="23.25" customHeight="1" x14ac:dyDescent="0.2">
      <c r="A2" s="64"/>
      <c r="B2" s="65" t="s">
        <v>39</v>
      </c>
      <c r="C2" s="66"/>
      <c r="D2" s="204" t="s">
        <v>108</v>
      </c>
      <c r="E2" s="205"/>
      <c r="F2" s="205"/>
      <c r="G2" s="205"/>
      <c r="H2" s="205"/>
      <c r="I2" s="205"/>
      <c r="J2" s="206"/>
      <c r="O2" s="67"/>
    </row>
    <row r="3" spans="1:15" ht="23.25" hidden="1" customHeight="1" x14ac:dyDescent="0.2">
      <c r="A3" s="64"/>
      <c r="B3" s="68" t="s">
        <v>41</v>
      </c>
      <c r="C3" s="69"/>
      <c r="D3" s="235"/>
      <c r="E3" s="236"/>
      <c r="F3" s="236"/>
      <c r="G3" s="236"/>
      <c r="H3" s="236"/>
      <c r="I3" s="236"/>
      <c r="J3" s="237"/>
    </row>
    <row r="4" spans="1:15" ht="23.25" hidden="1" customHeight="1" x14ac:dyDescent="0.2">
      <c r="A4" s="64"/>
      <c r="B4" s="70" t="s">
        <v>42</v>
      </c>
      <c r="C4" s="71"/>
      <c r="D4" s="72"/>
      <c r="E4" s="72"/>
      <c r="F4" s="73"/>
      <c r="G4" s="74"/>
      <c r="H4" s="73"/>
      <c r="I4" s="74"/>
      <c r="J4" s="75"/>
    </row>
    <row r="5" spans="1:15" ht="24" customHeight="1" x14ac:dyDescent="0.2">
      <c r="A5" s="64"/>
      <c r="B5" s="76" t="s">
        <v>20</v>
      </c>
      <c r="C5" s="77"/>
      <c r="D5" s="78" t="s">
        <v>111</v>
      </c>
      <c r="E5" s="79"/>
      <c r="F5" s="79"/>
      <c r="G5" s="79"/>
      <c r="H5" s="80" t="s">
        <v>32</v>
      </c>
      <c r="I5" s="78" t="s">
        <v>119</v>
      </c>
      <c r="J5" s="81"/>
    </row>
    <row r="6" spans="1:15" ht="15.75" customHeight="1" x14ac:dyDescent="0.2">
      <c r="A6" s="64"/>
      <c r="B6" s="82"/>
      <c r="C6" s="79"/>
      <c r="D6" s="78" t="s">
        <v>112</v>
      </c>
      <c r="E6" s="79"/>
      <c r="F6" s="79"/>
      <c r="G6" s="79"/>
      <c r="H6" s="80" t="s">
        <v>33</v>
      </c>
      <c r="I6" s="78" t="s">
        <v>120</v>
      </c>
      <c r="J6" s="81"/>
    </row>
    <row r="7" spans="1:15" ht="15.75" customHeight="1" x14ac:dyDescent="0.2">
      <c r="A7" s="64"/>
      <c r="B7" s="83"/>
      <c r="C7" s="84" t="s">
        <v>114</v>
      </c>
      <c r="D7" s="85" t="s">
        <v>113</v>
      </c>
      <c r="E7" s="86"/>
      <c r="F7" s="86"/>
      <c r="G7" s="86"/>
      <c r="H7" s="87"/>
      <c r="I7" s="86"/>
      <c r="J7" s="88"/>
    </row>
    <row r="8" spans="1:15" ht="24" hidden="1" customHeight="1" x14ac:dyDescent="0.2">
      <c r="A8" s="64"/>
      <c r="B8" s="76" t="s">
        <v>18</v>
      </c>
      <c r="C8" s="77"/>
      <c r="D8" s="89"/>
      <c r="E8" s="77"/>
      <c r="F8" s="77"/>
      <c r="G8" s="90"/>
      <c r="H8" s="80" t="s">
        <v>32</v>
      </c>
      <c r="I8" s="91"/>
      <c r="J8" s="81"/>
    </row>
    <row r="9" spans="1:15" ht="15.75" hidden="1" customHeight="1" x14ac:dyDescent="0.2">
      <c r="A9" s="64"/>
      <c r="B9" s="64"/>
      <c r="C9" s="77"/>
      <c r="D9" s="89"/>
      <c r="E9" s="77"/>
      <c r="F9" s="77"/>
      <c r="G9" s="90"/>
      <c r="H9" s="80" t="s">
        <v>33</v>
      </c>
      <c r="I9" s="91"/>
      <c r="J9" s="81"/>
    </row>
    <row r="10" spans="1:15" ht="15.75" hidden="1" customHeight="1" x14ac:dyDescent="0.2">
      <c r="A10" s="64"/>
      <c r="B10" s="92"/>
      <c r="C10" s="93"/>
      <c r="D10" s="94"/>
      <c r="E10" s="95"/>
      <c r="F10" s="95"/>
      <c r="G10" s="96"/>
      <c r="H10" s="96"/>
      <c r="I10" s="97"/>
      <c r="J10" s="88"/>
    </row>
    <row r="11" spans="1:15" ht="24" customHeight="1" x14ac:dyDescent="0.2">
      <c r="A11" s="64"/>
      <c r="B11" s="76" t="s">
        <v>18</v>
      </c>
      <c r="C11" s="77"/>
      <c r="D11" s="211" t="s">
        <v>115</v>
      </c>
      <c r="E11" s="211"/>
      <c r="F11" s="211"/>
      <c r="G11" s="211"/>
      <c r="H11" s="80" t="s">
        <v>32</v>
      </c>
      <c r="I11" s="98" t="s">
        <v>117</v>
      </c>
      <c r="J11" s="81"/>
    </row>
    <row r="12" spans="1:15" ht="15.75" customHeight="1" x14ac:dyDescent="0.2">
      <c r="A12" s="64"/>
      <c r="B12" s="82"/>
      <c r="C12" s="79"/>
      <c r="D12" s="233" t="s">
        <v>116</v>
      </c>
      <c r="E12" s="233"/>
      <c r="F12" s="233"/>
      <c r="G12" s="233"/>
      <c r="H12" s="80" t="s">
        <v>33</v>
      </c>
      <c r="I12" s="98" t="s">
        <v>118</v>
      </c>
      <c r="J12" s="81"/>
    </row>
    <row r="13" spans="1:15" ht="15.75" customHeight="1" x14ac:dyDescent="0.2">
      <c r="A13" s="64"/>
      <c r="B13" s="83"/>
      <c r="C13" s="99" t="s">
        <v>46</v>
      </c>
      <c r="D13" s="234" t="s">
        <v>45</v>
      </c>
      <c r="E13" s="234"/>
      <c r="F13" s="234"/>
      <c r="G13" s="234"/>
      <c r="H13" s="100"/>
      <c r="I13" s="86"/>
      <c r="J13" s="88"/>
    </row>
    <row r="14" spans="1:15" ht="24" hidden="1" customHeight="1" x14ac:dyDescent="0.2">
      <c r="A14" s="64"/>
      <c r="B14" s="101" t="s">
        <v>19</v>
      </c>
      <c r="C14" s="102"/>
      <c r="D14" s="103"/>
      <c r="E14" s="104"/>
      <c r="F14" s="104"/>
      <c r="G14" s="104"/>
      <c r="H14" s="105"/>
      <c r="I14" s="104"/>
      <c r="J14" s="106"/>
    </row>
    <row r="15" spans="1:15" ht="18" customHeight="1" x14ac:dyDescent="0.2">
      <c r="A15" s="64"/>
      <c r="B15" s="107" t="s">
        <v>19</v>
      </c>
      <c r="C15" s="108"/>
      <c r="D15" s="238" t="s">
        <v>44</v>
      </c>
      <c r="E15" s="238"/>
      <c r="F15" s="238"/>
      <c r="G15" s="238"/>
      <c r="H15" s="238"/>
      <c r="I15" s="238"/>
      <c r="J15" s="239"/>
    </row>
    <row r="16" spans="1:15" ht="32.25" customHeight="1" x14ac:dyDescent="0.2">
      <c r="A16" s="64"/>
      <c r="B16" s="92" t="s">
        <v>30</v>
      </c>
      <c r="C16" s="109"/>
      <c r="D16" s="96"/>
      <c r="E16" s="210"/>
      <c r="F16" s="210"/>
      <c r="G16" s="231"/>
      <c r="H16" s="231"/>
      <c r="I16" s="231" t="s">
        <v>27</v>
      </c>
      <c r="J16" s="232"/>
    </row>
    <row r="17" spans="1:10" ht="23.25" customHeight="1" x14ac:dyDescent="0.2">
      <c r="A17" s="110" t="s">
        <v>22</v>
      </c>
      <c r="B17" s="111" t="s">
        <v>22</v>
      </c>
      <c r="C17" s="112"/>
      <c r="D17" s="113"/>
      <c r="E17" s="207"/>
      <c r="F17" s="208"/>
      <c r="G17" s="207"/>
      <c r="H17" s="208"/>
      <c r="I17" s="207">
        <f>SUMIF(F48:F48,A17,I48:I48)+SUMIF(F48:F48,"PSU",I48:I48)</f>
        <v>0</v>
      </c>
      <c r="J17" s="209"/>
    </row>
    <row r="18" spans="1:10" ht="23.25" customHeight="1" x14ac:dyDescent="0.2">
      <c r="A18" s="110" t="s">
        <v>23</v>
      </c>
      <c r="B18" s="111" t="s">
        <v>23</v>
      </c>
      <c r="C18" s="112"/>
      <c r="D18" s="113"/>
      <c r="E18" s="207"/>
      <c r="F18" s="208"/>
      <c r="G18" s="207"/>
      <c r="H18" s="208"/>
      <c r="I18" s="207">
        <f>SUMIF(F48:F48,A18,I48:I48)</f>
        <v>0</v>
      </c>
      <c r="J18" s="209"/>
    </row>
    <row r="19" spans="1:10" ht="23.25" customHeight="1" x14ac:dyDescent="0.2">
      <c r="A19" s="110" t="s">
        <v>24</v>
      </c>
      <c r="B19" s="111" t="s">
        <v>24</v>
      </c>
      <c r="C19" s="112"/>
      <c r="D19" s="113"/>
      <c r="E19" s="207"/>
      <c r="F19" s="208"/>
      <c r="G19" s="207"/>
      <c r="H19" s="208"/>
      <c r="I19" s="207">
        <f>SUMIF(F48:F48,A19,I48:I48)</f>
        <v>0</v>
      </c>
      <c r="J19" s="209"/>
    </row>
    <row r="20" spans="1:10" ht="23.25" customHeight="1" x14ac:dyDescent="0.2">
      <c r="A20" s="110" t="s">
        <v>52</v>
      </c>
      <c r="B20" s="111" t="s">
        <v>25</v>
      </c>
      <c r="C20" s="112"/>
      <c r="D20" s="113"/>
      <c r="E20" s="207"/>
      <c r="F20" s="208"/>
      <c r="G20" s="207"/>
      <c r="H20" s="208"/>
      <c r="I20" s="226">
        <f>SUMIF(F48:F48,A20,I48:I48)</f>
        <v>0</v>
      </c>
      <c r="J20" s="227"/>
    </row>
    <row r="21" spans="1:10" ht="23.25" customHeight="1" x14ac:dyDescent="0.2">
      <c r="A21" s="110" t="s">
        <v>53</v>
      </c>
      <c r="B21" s="111" t="s">
        <v>26</v>
      </c>
      <c r="C21" s="112"/>
      <c r="D21" s="113"/>
      <c r="E21" s="207"/>
      <c r="F21" s="208"/>
      <c r="G21" s="207"/>
      <c r="H21" s="208"/>
      <c r="I21" s="207">
        <f>SUMIF(F48:F48,A21,I48:I48)</f>
        <v>0</v>
      </c>
      <c r="J21" s="209"/>
    </row>
    <row r="22" spans="1:10" ht="23.25" customHeight="1" x14ac:dyDescent="0.2">
      <c r="A22" s="64"/>
      <c r="B22" s="114" t="s">
        <v>27</v>
      </c>
      <c r="C22" s="115"/>
      <c r="D22" s="116"/>
      <c r="E22" s="228"/>
      <c r="F22" s="229"/>
      <c r="G22" s="228"/>
      <c r="H22" s="229"/>
      <c r="I22" s="217">
        <f>SUM(I17:J21)</f>
        <v>0</v>
      </c>
      <c r="J22" s="218"/>
    </row>
    <row r="23" spans="1:10" ht="33" customHeight="1" x14ac:dyDescent="0.2">
      <c r="A23" s="64"/>
      <c r="B23" s="117" t="s">
        <v>31</v>
      </c>
      <c r="C23" s="112"/>
      <c r="D23" s="113"/>
      <c r="E23" s="118"/>
      <c r="F23" s="119"/>
      <c r="G23" s="120"/>
      <c r="H23" s="120"/>
      <c r="I23" s="120"/>
      <c r="J23" s="121"/>
    </row>
    <row r="24" spans="1:10" ht="23.25" customHeight="1" x14ac:dyDescent="0.2">
      <c r="A24" s="64"/>
      <c r="B24" s="122" t="s">
        <v>11</v>
      </c>
      <c r="C24" s="112"/>
      <c r="D24" s="113"/>
      <c r="E24" s="123">
        <v>15</v>
      </c>
      <c r="F24" s="119" t="s">
        <v>0</v>
      </c>
      <c r="G24" s="215">
        <v>0</v>
      </c>
      <c r="H24" s="216"/>
      <c r="I24" s="216"/>
      <c r="J24" s="121" t="str">
        <f t="shared" ref="J24:J29" si="0">Mena</f>
        <v>CZK</v>
      </c>
    </row>
    <row r="25" spans="1:10" ht="23.25" customHeight="1" x14ac:dyDescent="0.2">
      <c r="A25" s="64"/>
      <c r="B25" s="122" t="s">
        <v>12</v>
      </c>
      <c r="C25" s="112"/>
      <c r="D25" s="113"/>
      <c r="E25" s="123">
        <f>SazbaDPH1</f>
        <v>15</v>
      </c>
      <c r="F25" s="119" t="s">
        <v>0</v>
      </c>
      <c r="G25" s="213">
        <v>0</v>
      </c>
      <c r="H25" s="214"/>
      <c r="I25" s="214"/>
      <c r="J25" s="121" t="str">
        <f t="shared" si="0"/>
        <v>CZK</v>
      </c>
    </row>
    <row r="26" spans="1:10" ht="23.25" customHeight="1" x14ac:dyDescent="0.2">
      <c r="A26" s="64"/>
      <c r="B26" s="122" t="s">
        <v>13</v>
      </c>
      <c r="C26" s="112"/>
      <c r="D26" s="113"/>
      <c r="E26" s="123">
        <v>21</v>
      </c>
      <c r="F26" s="119" t="s">
        <v>0</v>
      </c>
      <c r="G26" s="215">
        <f>SUM(I22)</f>
        <v>0</v>
      </c>
      <c r="H26" s="216"/>
      <c r="I26" s="216"/>
      <c r="J26" s="121" t="str">
        <f t="shared" si="0"/>
        <v>CZK</v>
      </c>
    </row>
    <row r="27" spans="1:10" ht="23.25" customHeight="1" x14ac:dyDescent="0.2">
      <c r="A27" s="64"/>
      <c r="B27" s="124" t="s">
        <v>14</v>
      </c>
      <c r="C27" s="125"/>
      <c r="D27" s="126"/>
      <c r="E27" s="127">
        <f>SazbaDPH2</f>
        <v>21</v>
      </c>
      <c r="F27" s="128" t="s">
        <v>0</v>
      </c>
      <c r="G27" s="222">
        <f>ZakladDPHZakl*SazbaDPH2/100</f>
        <v>0</v>
      </c>
      <c r="H27" s="223"/>
      <c r="I27" s="223"/>
      <c r="J27" s="129" t="str">
        <f t="shared" si="0"/>
        <v>CZK</v>
      </c>
    </row>
    <row r="28" spans="1:10" ht="23.25" customHeight="1" thickBot="1" x14ac:dyDescent="0.25">
      <c r="A28" s="64"/>
      <c r="B28" s="130" t="s">
        <v>4</v>
      </c>
      <c r="C28" s="131"/>
      <c r="D28" s="132"/>
      <c r="E28" s="131"/>
      <c r="F28" s="133"/>
      <c r="G28" s="224">
        <f>CenaCelkem-DPHZakl-ZakladDPHZakl</f>
        <v>0</v>
      </c>
      <c r="H28" s="224"/>
      <c r="I28" s="224"/>
      <c r="J28" s="134" t="str">
        <f t="shared" si="0"/>
        <v>CZK</v>
      </c>
    </row>
    <row r="29" spans="1:10" ht="27.75" hidden="1" customHeight="1" thickBot="1" x14ac:dyDescent="0.25">
      <c r="A29" s="64"/>
      <c r="B29" s="135" t="s">
        <v>21</v>
      </c>
      <c r="C29" s="136"/>
      <c r="D29" s="136"/>
      <c r="E29" s="137"/>
      <c r="F29" s="138"/>
      <c r="G29" s="230" t="e">
        <f>ZakladDPHSniVypocet+ZakladDPHZaklVypocet</f>
        <v>#REF!</v>
      </c>
      <c r="H29" s="230"/>
      <c r="I29" s="230"/>
      <c r="J29" s="139" t="str">
        <f t="shared" si="0"/>
        <v>CZK</v>
      </c>
    </row>
    <row r="30" spans="1:10" ht="27.75" customHeight="1" thickBot="1" x14ac:dyDescent="0.25">
      <c r="A30" s="64"/>
      <c r="B30" s="135" t="s">
        <v>34</v>
      </c>
      <c r="C30" s="140"/>
      <c r="D30" s="140"/>
      <c r="E30" s="140"/>
      <c r="F30" s="140"/>
      <c r="G30" s="225">
        <f>ROUND(SUM(ZakladDPHZakl+DPHZakl),0)</f>
        <v>0</v>
      </c>
      <c r="H30" s="225"/>
      <c r="I30" s="225"/>
      <c r="J30" s="141" t="s">
        <v>49</v>
      </c>
    </row>
    <row r="31" spans="1:10" ht="12.75" customHeight="1" x14ac:dyDescent="0.2">
      <c r="A31" s="64"/>
      <c r="B31" s="64"/>
      <c r="C31" s="77"/>
      <c r="D31" s="77"/>
      <c r="E31" s="77"/>
      <c r="F31" s="77"/>
      <c r="G31" s="90"/>
      <c r="H31" s="77"/>
      <c r="I31" s="90"/>
      <c r="J31" s="142"/>
    </row>
    <row r="32" spans="1:10" ht="30" customHeight="1" x14ac:dyDescent="0.2">
      <c r="A32" s="64"/>
      <c r="B32" s="64"/>
      <c r="C32" s="77"/>
      <c r="D32" s="77"/>
      <c r="E32" s="77"/>
      <c r="F32" s="77"/>
      <c r="G32" s="90"/>
      <c r="H32" s="77"/>
      <c r="I32" s="90"/>
      <c r="J32" s="142"/>
    </row>
    <row r="33" spans="1:10" ht="18.75" customHeight="1" x14ac:dyDescent="0.2">
      <c r="A33" s="64"/>
      <c r="B33" s="143"/>
      <c r="C33" s="144" t="s">
        <v>10</v>
      </c>
      <c r="D33" s="192" t="s">
        <v>109</v>
      </c>
      <c r="E33" s="145"/>
      <c r="F33" s="144" t="s">
        <v>9</v>
      </c>
      <c r="G33" s="145"/>
      <c r="H33" s="193">
        <f ca="1">TODAY()</f>
        <v>44774</v>
      </c>
      <c r="I33" s="145"/>
      <c r="J33" s="142"/>
    </row>
    <row r="34" spans="1:10" ht="47.25" customHeight="1" x14ac:dyDescent="0.2">
      <c r="A34" s="64"/>
      <c r="B34" s="64"/>
      <c r="C34" s="77"/>
      <c r="D34" s="77"/>
      <c r="E34" s="77"/>
      <c r="F34" s="77"/>
      <c r="G34" s="90"/>
      <c r="H34" s="77"/>
      <c r="I34" s="90"/>
      <c r="J34" s="142"/>
    </row>
    <row r="35" spans="1:10" s="151" customFormat="1" ht="18.75" customHeight="1" x14ac:dyDescent="0.2">
      <c r="A35" s="146"/>
      <c r="B35" s="146"/>
      <c r="C35" s="147"/>
      <c r="D35" s="148"/>
      <c r="E35" s="148"/>
      <c r="F35" s="147"/>
      <c r="G35" s="149"/>
      <c r="H35" s="148"/>
      <c r="I35" s="149"/>
      <c r="J35" s="150"/>
    </row>
    <row r="36" spans="1:10" ht="12.75" customHeight="1" x14ac:dyDescent="0.2">
      <c r="A36" s="64"/>
      <c r="B36" s="64"/>
      <c r="C36" s="77"/>
      <c r="D36" s="212" t="s">
        <v>2</v>
      </c>
      <c r="E36" s="212"/>
      <c r="F36" s="77"/>
      <c r="G36" s="90"/>
      <c r="H36" s="152" t="s">
        <v>3</v>
      </c>
      <c r="I36" s="90"/>
      <c r="J36" s="142"/>
    </row>
    <row r="37" spans="1:10" ht="13.5" customHeight="1" thickBot="1" x14ac:dyDescent="0.25">
      <c r="A37" s="153"/>
      <c r="B37" s="153"/>
      <c r="C37" s="154"/>
      <c r="D37" s="154"/>
      <c r="E37" s="154"/>
      <c r="F37" s="154"/>
      <c r="G37" s="155"/>
      <c r="H37" s="154"/>
      <c r="I37" s="155"/>
      <c r="J37" s="156"/>
    </row>
    <row r="38" spans="1:10" ht="27" hidden="1" customHeight="1" x14ac:dyDescent="0.25">
      <c r="B38" s="157" t="s">
        <v>15</v>
      </c>
      <c r="C38" s="158"/>
      <c r="D38" s="158"/>
      <c r="E38" s="158"/>
      <c r="F38" s="159"/>
      <c r="G38" s="159"/>
      <c r="H38" s="159"/>
      <c r="I38" s="159"/>
      <c r="J38" s="158"/>
    </row>
    <row r="39" spans="1:10" ht="25.5" hidden="1" customHeight="1" x14ac:dyDescent="0.2">
      <c r="A39" s="160" t="s">
        <v>36</v>
      </c>
      <c r="B39" s="161" t="s">
        <v>16</v>
      </c>
      <c r="C39" s="162" t="s">
        <v>5</v>
      </c>
      <c r="D39" s="163"/>
      <c r="E39" s="163"/>
      <c r="F39" s="164" t="str">
        <f>B24</f>
        <v>Základ pro sníženou DPH</v>
      </c>
      <c r="G39" s="164" t="str">
        <f>B26</f>
        <v>Základ pro základní DPH</v>
      </c>
      <c r="H39" s="165" t="s">
        <v>17</v>
      </c>
      <c r="I39" s="165" t="s">
        <v>1</v>
      </c>
      <c r="J39" s="166" t="s">
        <v>0</v>
      </c>
    </row>
    <row r="40" spans="1:10" ht="25.5" hidden="1" customHeight="1" x14ac:dyDescent="0.2">
      <c r="A40" s="160">
        <v>1</v>
      </c>
      <c r="B40" s="167" t="s">
        <v>47</v>
      </c>
      <c r="C40" s="194" t="s">
        <v>43</v>
      </c>
      <c r="D40" s="195"/>
      <c r="E40" s="195"/>
      <c r="F40" s="168" t="e">
        <f>VRN!#REF!</f>
        <v>#REF!</v>
      </c>
      <c r="G40" s="169" t="e">
        <f>VRN!#REF!</f>
        <v>#REF!</v>
      </c>
      <c r="H40" s="170" t="e">
        <f>(F40*SazbaDPH1/100)+(G40*SazbaDPH2/100)</f>
        <v>#REF!</v>
      </c>
      <c r="I40" s="170" t="e">
        <f>F40+G40+H40</f>
        <v>#REF!</v>
      </c>
      <c r="J40" s="171" t="e">
        <f>IF(CenaCelkemVypocet=0,"",I40/CenaCelkemVypocet*100)</f>
        <v>#REF!</v>
      </c>
    </row>
    <row r="41" spans="1:10" ht="25.5" hidden="1" customHeight="1" x14ac:dyDescent="0.2">
      <c r="A41" s="160"/>
      <c r="B41" s="196" t="s">
        <v>48</v>
      </c>
      <c r="C41" s="197"/>
      <c r="D41" s="197"/>
      <c r="E41" s="198"/>
      <c r="F41" s="172" t="e">
        <f>SUMIF(A40:A40,"=1",F40:F40)</f>
        <v>#REF!</v>
      </c>
      <c r="G41" s="173" t="e">
        <f>SUMIF(A40:A40,"=1",G40:G40)</f>
        <v>#REF!</v>
      </c>
      <c r="H41" s="173" t="e">
        <f>SUMIF(A40:A40,"=1",H40:H40)</f>
        <v>#REF!</v>
      </c>
      <c r="I41" s="173" t="e">
        <f>SUMIF(A40:A40,"=1",I40:I40)</f>
        <v>#REF!</v>
      </c>
      <c r="J41" s="174" t="e">
        <f>SUMIF(A40:A40,"=1",J40:J40)</f>
        <v>#REF!</v>
      </c>
    </row>
    <row r="45" spans="1:10" ht="15.75" x14ac:dyDescent="0.25">
      <c r="B45" s="175" t="s">
        <v>50</v>
      </c>
    </row>
    <row r="47" spans="1:10" ht="25.5" customHeight="1" x14ac:dyDescent="0.2">
      <c r="A47" s="177"/>
      <c r="B47" s="178" t="s">
        <v>16</v>
      </c>
      <c r="C47" s="178" t="s">
        <v>5</v>
      </c>
      <c r="D47" s="179"/>
      <c r="E47" s="179"/>
      <c r="F47" s="180" t="s">
        <v>51</v>
      </c>
      <c r="G47" s="180"/>
      <c r="H47" s="180"/>
      <c r="I47" s="199" t="s">
        <v>27</v>
      </c>
      <c r="J47" s="199"/>
    </row>
    <row r="48" spans="1:10" ht="25.5" customHeight="1" x14ac:dyDescent="0.2">
      <c r="A48" s="181"/>
      <c r="B48" s="182" t="s">
        <v>52</v>
      </c>
      <c r="C48" s="201" t="s">
        <v>25</v>
      </c>
      <c r="D48" s="202"/>
      <c r="E48" s="202"/>
      <c r="F48" s="183" t="s">
        <v>52</v>
      </c>
      <c r="G48" s="184"/>
      <c r="H48" s="184"/>
      <c r="I48" s="200">
        <f>VRN!G8</f>
        <v>0</v>
      </c>
      <c r="J48" s="200"/>
    </row>
    <row r="49" spans="1:10" ht="25.5" customHeight="1" x14ac:dyDescent="0.2">
      <c r="A49" s="185"/>
      <c r="B49" s="186" t="s">
        <v>1</v>
      </c>
      <c r="C49" s="186"/>
      <c r="D49" s="187"/>
      <c r="E49" s="187"/>
      <c r="F49" s="188"/>
      <c r="G49" s="189"/>
      <c r="H49" s="189"/>
      <c r="I49" s="203">
        <f>I48</f>
        <v>0</v>
      </c>
      <c r="J49" s="203"/>
    </row>
    <row r="50" spans="1:10" x14ac:dyDescent="0.2">
      <c r="F50" s="190"/>
      <c r="G50" s="191"/>
      <c r="H50" s="190"/>
      <c r="I50" s="191"/>
      <c r="J50" s="191"/>
    </row>
    <row r="51" spans="1:10" x14ac:dyDescent="0.2">
      <c r="F51" s="190"/>
      <c r="G51" s="191"/>
      <c r="H51" s="190"/>
      <c r="I51" s="191"/>
      <c r="J51" s="191"/>
    </row>
    <row r="52" spans="1:10" x14ac:dyDescent="0.2">
      <c r="F52" s="190"/>
      <c r="G52" s="191"/>
      <c r="H52" s="190"/>
      <c r="I52" s="191"/>
      <c r="J52" s="191"/>
    </row>
  </sheetData>
  <sheetProtection password="884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G27:I27"/>
    <mergeCell ref="G28:I28"/>
    <mergeCell ref="G30:I30"/>
    <mergeCell ref="G26:I26"/>
    <mergeCell ref="I17:J17"/>
    <mergeCell ref="I20:J20"/>
    <mergeCell ref="G22:H22"/>
    <mergeCell ref="G29:I29"/>
    <mergeCell ref="I21:J21"/>
    <mergeCell ref="I22:J22"/>
    <mergeCell ref="G20:H20"/>
    <mergeCell ref="G21:H21"/>
    <mergeCell ref="B1:J1"/>
    <mergeCell ref="E22:F22"/>
    <mergeCell ref="G16:H16"/>
    <mergeCell ref="I16:J16"/>
    <mergeCell ref="E17:F17"/>
    <mergeCell ref="D12:G12"/>
    <mergeCell ref="D13:G13"/>
    <mergeCell ref="D3:J3"/>
    <mergeCell ref="D15:J15"/>
    <mergeCell ref="I49:J49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1:G11"/>
    <mergeCell ref="D36:E36"/>
    <mergeCell ref="G25:I25"/>
    <mergeCell ref="G24:I24"/>
    <mergeCell ref="E20:F20"/>
    <mergeCell ref="E21:F21"/>
    <mergeCell ref="C40:E40"/>
    <mergeCell ref="B41:E41"/>
    <mergeCell ref="I47:J47"/>
    <mergeCell ref="I48:J48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8" t="s">
        <v>40</v>
      </c>
      <c r="B2" s="7"/>
      <c r="C2" s="242"/>
      <c r="D2" s="242"/>
      <c r="E2" s="242"/>
      <c r="F2" s="242"/>
      <c r="G2" s="243"/>
    </row>
    <row r="3" spans="1:7" ht="24.95" hidden="1" customHeight="1" x14ac:dyDescent="0.2">
      <c r="A3" s="8" t="s">
        <v>7</v>
      </c>
      <c r="B3" s="7"/>
      <c r="C3" s="242"/>
      <c r="D3" s="242"/>
      <c r="E3" s="242"/>
      <c r="F3" s="242"/>
      <c r="G3" s="243"/>
    </row>
    <row r="4" spans="1:7" ht="24.95" hidden="1" customHeight="1" x14ac:dyDescent="0.2">
      <c r="A4" s="8" t="s">
        <v>8</v>
      </c>
      <c r="B4" s="7"/>
      <c r="C4" s="242"/>
      <c r="D4" s="242"/>
      <c r="E4" s="242"/>
      <c r="F4" s="242"/>
      <c r="G4" s="243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0"/>
  <sheetViews>
    <sheetView workbookViewId="0">
      <selection activeCell="Z33" sqref="Z33"/>
    </sheetView>
  </sheetViews>
  <sheetFormatPr defaultRowHeight="12.75" outlineLevelRow="1" x14ac:dyDescent="0.2"/>
  <cols>
    <col min="1" max="1" width="4.28515625" style="11" customWidth="1"/>
    <col min="2" max="2" width="14.42578125" style="26" customWidth="1"/>
    <col min="3" max="3" width="38.28515625" style="26" customWidth="1"/>
    <col min="4" max="4" width="4.5703125" style="11" customWidth="1"/>
    <col min="5" max="5" width="10.5703125" style="11" customWidth="1"/>
    <col min="6" max="6" width="9.85546875" style="60" customWidth="1"/>
    <col min="7" max="7" width="12.7109375" style="11" customWidth="1"/>
    <col min="8" max="13" width="0" style="11" hidden="1" customWidth="1"/>
    <col min="14" max="17" width="9.140625" style="11"/>
    <col min="18" max="21" width="0" style="11" hidden="1" customWidth="1"/>
    <col min="22" max="28" width="9.140625" style="11"/>
    <col min="29" max="39" width="0" style="11" hidden="1" customWidth="1"/>
    <col min="40" max="16384" width="9.140625" style="11"/>
  </cols>
  <sheetData>
    <row r="1" spans="1:60" ht="15.75" customHeight="1" x14ac:dyDescent="0.25">
      <c r="A1" s="244" t="s">
        <v>107</v>
      </c>
      <c r="B1" s="244"/>
      <c r="C1" s="244"/>
      <c r="D1" s="244"/>
      <c r="E1" s="244"/>
      <c r="F1" s="56"/>
      <c r="G1" s="10"/>
      <c r="AE1" s="11" t="s">
        <v>55</v>
      </c>
    </row>
    <row r="2" spans="1:60" ht="24.95" customHeight="1" x14ac:dyDescent="0.2">
      <c r="A2" s="12" t="s">
        <v>54</v>
      </c>
      <c r="B2" s="13"/>
      <c r="C2" s="13" t="s">
        <v>108</v>
      </c>
      <c r="D2" s="14"/>
      <c r="E2" s="14"/>
      <c r="F2" s="57"/>
      <c r="G2" s="15"/>
      <c r="AE2" s="11" t="s">
        <v>56</v>
      </c>
    </row>
    <row r="3" spans="1:60" ht="24.95" hidden="1" customHeight="1" x14ac:dyDescent="0.2">
      <c r="A3" s="16" t="s">
        <v>7</v>
      </c>
      <c r="B3" s="17"/>
      <c r="C3" s="17"/>
      <c r="D3" s="18"/>
      <c r="E3" s="18"/>
      <c r="F3" s="58"/>
      <c r="G3" s="19"/>
      <c r="AE3" s="11" t="s">
        <v>57</v>
      </c>
    </row>
    <row r="4" spans="1:60" ht="24.95" hidden="1" customHeight="1" x14ac:dyDescent="0.2">
      <c r="A4" s="16" t="s">
        <v>8</v>
      </c>
      <c r="B4" s="17"/>
      <c r="C4" s="17"/>
      <c r="D4" s="18"/>
      <c r="E4" s="18"/>
      <c r="F4" s="58"/>
      <c r="G4" s="19"/>
      <c r="AE4" s="11" t="s">
        <v>58</v>
      </c>
    </row>
    <row r="5" spans="1:60" ht="12.75" hidden="1" customHeight="1" x14ac:dyDescent="0.2">
      <c r="A5" s="20" t="s">
        <v>59</v>
      </c>
      <c r="B5" s="21"/>
      <c r="C5" s="22"/>
      <c r="D5" s="23"/>
      <c r="E5" s="23"/>
      <c r="F5" s="59"/>
      <c r="G5" s="24"/>
      <c r="AE5" s="11" t="s">
        <v>60</v>
      </c>
    </row>
    <row r="6" spans="1:60" ht="24" customHeight="1" x14ac:dyDescent="0.2">
      <c r="A6" s="25" t="s">
        <v>105</v>
      </c>
      <c r="C6" s="27" t="s">
        <v>106</v>
      </c>
      <c r="G6" s="28"/>
    </row>
    <row r="7" spans="1:60" ht="38.25" x14ac:dyDescent="0.2">
      <c r="A7" s="29" t="s">
        <v>61</v>
      </c>
      <c r="B7" s="30" t="s">
        <v>62</v>
      </c>
      <c r="C7" s="30" t="s">
        <v>63</v>
      </c>
      <c r="D7" s="29" t="s">
        <v>64</v>
      </c>
      <c r="E7" s="29" t="s">
        <v>65</v>
      </c>
      <c r="F7" s="61" t="s">
        <v>66</v>
      </c>
      <c r="G7" s="31" t="s">
        <v>27</v>
      </c>
      <c r="H7" s="32" t="s">
        <v>28</v>
      </c>
      <c r="I7" s="32" t="s">
        <v>67</v>
      </c>
      <c r="J7" s="32" t="s">
        <v>29</v>
      </c>
      <c r="K7" s="32" t="s">
        <v>68</v>
      </c>
      <c r="L7" s="32" t="s">
        <v>69</v>
      </c>
      <c r="M7" s="32" t="s">
        <v>70</v>
      </c>
      <c r="N7" s="32" t="s">
        <v>71</v>
      </c>
      <c r="O7" s="32" t="s">
        <v>72</v>
      </c>
      <c r="P7" s="32" t="s">
        <v>73</v>
      </c>
      <c r="Q7" s="32" t="s">
        <v>74</v>
      </c>
      <c r="R7" s="32" t="s">
        <v>75</v>
      </c>
      <c r="S7" s="32" t="s">
        <v>76</v>
      </c>
      <c r="T7" s="32" t="s">
        <v>77</v>
      </c>
      <c r="U7" s="33" t="s">
        <v>78</v>
      </c>
    </row>
    <row r="8" spans="1:60" x14ac:dyDescent="0.2">
      <c r="A8" s="34" t="s">
        <v>79</v>
      </c>
      <c r="B8" s="35" t="s">
        <v>52</v>
      </c>
      <c r="C8" s="36" t="s">
        <v>25</v>
      </c>
      <c r="D8" s="37"/>
      <c r="E8" s="38"/>
      <c r="F8" s="62"/>
      <c r="G8" s="40">
        <f>SUMIF(AE9:AE19,"&lt;&gt;NOR",G9:G19)</f>
        <v>0</v>
      </c>
      <c r="H8" s="39"/>
      <c r="I8" s="39">
        <f>SUM(I9:I18)</f>
        <v>0</v>
      </c>
      <c r="J8" s="39"/>
      <c r="K8" s="39">
        <f>SUM(K9:K18)</f>
        <v>0</v>
      </c>
      <c r="L8" s="39"/>
      <c r="M8" s="39">
        <f>SUM(M9:M18)</f>
        <v>0</v>
      </c>
      <c r="N8" s="41"/>
      <c r="O8" s="41">
        <f>SUM(O9:O18)</f>
        <v>0</v>
      </c>
      <c r="P8" s="41"/>
      <c r="Q8" s="41">
        <f>SUM(Q9:Q18)</f>
        <v>0</v>
      </c>
      <c r="R8" s="41"/>
      <c r="S8" s="41"/>
      <c r="T8" s="34"/>
      <c r="U8" s="41">
        <f>SUM(U9:U18)</f>
        <v>0</v>
      </c>
      <c r="AE8" s="11" t="s">
        <v>80</v>
      </c>
    </row>
    <row r="9" spans="1:60" ht="22.5" outlineLevel="1" x14ac:dyDescent="0.2">
      <c r="A9" s="42">
        <v>1</v>
      </c>
      <c r="B9" s="43" t="s">
        <v>81</v>
      </c>
      <c r="C9" s="44" t="s">
        <v>82</v>
      </c>
      <c r="D9" s="45" t="s">
        <v>83</v>
      </c>
      <c r="E9" s="46">
        <v>1</v>
      </c>
      <c r="F9" s="9">
        <v>0</v>
      </c>
      <c r="G9" s="48">
        <f t="shared" ref="G9:G18" si="0">ROUND(E9*F9,2)</f>
        <v>0</v>
      </c>
      <c r="H9" s="47"/>
      <c r="I9" s="48">
        <f t="shared" ref="I9:I18" si="1">ROUND(E9*H9,2)</f>
        <v>0</v>
      </c>
      <c r="J9" s="47"/>
      <c r="K9" s="48">
        <f t="shared" ref="K9:K18" si="2">ROUND(E9*J9,2)</f>
        <v>0</v>
      </c>
      <c r="L9" s="48">
        <v>21</v>
      </c>
      <c r="M9" s="48">
        <f t="shared" ref="M9:M18" si="3">G9*(1+L9/100)</f>
        <v>0</v>
      </c>
      <c r="N9" s="49">
        <v>0</v>
      </c>
      <c r="O9" s="49">
        <f t="shared" ref="O9:O18" si="4">ROUND(E9*N9,5)</f>
        <v>0</v>
      </c>
      <c r="P9" s="49">
        <v>0</v>
      </c>
      <c r="Q9" s="49">
        <f t="shared" ref="Q9:Q18" si="5">ROUND(E9*P9,5)</f>
        <v>0</v>
      </c>
      <c r="R9" s="49"/>
      <c r="S9" s="49"/>
      <c r="T9" s="50">
        <v>0</v>
      </c>
      <c r="U9" s="49">
        <f t="shared" ref="U9:U18" si="6">ROUND(E9*T9,2)</f>
        <v>0</v>
      </c>
      <c r="V9" s="51"/>
      <c r="W9" s="51"/>
      <c r="X9" s="51"/>
      <c r="Y9" s="51"/>
      <c r="Z9" s="51"/>
      <c r="AA9" s="51"/>
      <c r="AB9" s="51"/>
      <c r="AC9" s="51"/>
      <c r="AD9" s="51"/>
      <c r="AE9" s="51" t="s">
        <v>84</v>
      </c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</row>
    <row r="10" spans="1:60" outlineLevel="1" x14ac:dyDescent="0.2">
      <c r="A10" s="42">
        <v>2</v>
      </c>
      <c r="B10" s="43" t="s">
        <v>85</v>
      </c>
      <c r="C10" s="44" t="s">
        <v>86</v>
      </c>
      <c r="D10" s="45" t="s">
        <v>83</v>
      </c>
      <c r="E10" s="46">
        <v>1</v>
      </c>
      <c r="F10" s="9">
        <v>0</v>
      </c>
      <c r="G10" s="48">
        <f t="shared" si="0"/>
        <v>0</v>
      </c>
      <c r="H10" s="47"/>
      <c r="I10" s="48">
        <f t="shared" si="1"/>
        <v>0</v>
      </c>
      <c r="J10" s="47"/>
      <c r="K10" s="48">
        <f t="shared" si="2"/>
        <v>0</v>
      </c>
      <c r="L10" s="48">
        <v>21</v>
      </c>
      <c r="M10" s="48">
        <f t="shared" si="3"/>
        <v>0</v>
      </c>
      <c r="N10" s="49">
        <v>0</v>
      </c>
      <c r="O10" s="49">
        <f t="shared" si="4"/>
        <v>0</v>
      </c>
      <c r="P10" s="49">
        <v>0</v>
      </c>
      <c r="Q10" s="49">
        <f t="shared" si="5"/>
        <v>0</v>
      </c>
      <c r="R10" s="49"/>
      <c r="S10" s="49"/>
      <c r="T10" s="50">
        <v>0</v>
      </c>
      <c r="U10" s="49">
        <f t="shared" si="6"/>
        <v>0</v>
      </c>
      <c r="V10" s="51"/>
      <c r="W10" s="51"/>
      <c r="X10" s="51"/>
      <c r="Y10" s="51"/>
      <c r="Z10" s="51"/>
      <c r="AA10" s="51"/>
      <c r="AB10" s="51"/>
      <c r="AC10" s="51"/>
      <c r="AD10" s="51"/>
      <c r="AE10" s="51" t="s">
        <v>87</v>
      </c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</row>
    <row r="11" spans="1:60" ht="22.5" outlineLevel="1" x14ac:dyDescent="0.2">
      <c r="A11" s="42">
        <v>3</v>
      </c>
      <c r="B11" s="43" t="s">
        <v>88</v>
      </c>
      <c r="C11" s="44" t="s">
        <v>89</v>
      </c>
      <c r="D11" s="45" t="s">
        <v>83</v>
      </c>
      <c r="E11" s="46">
        <v>1</v>
      </c>
      <c r="F11" s="9">
        <v>0</v>
      </c>
      <c r="G11" s="48">
        <f t="shared" si="0"/>
        <v>0</v>
      </c>
      <c r="H11" s="47"/>
      <c r="I11" s="48">
        <f t="shared" si="1"/>
        <v>0</v>
      </c>
      <c r="J11" s="47"/>
      <c r="K11" s="48">
        <f t="shared" si="2"/>
        <v>0</v>
      </c>
      <c r="L11" s="48">
        <v>21</v>
      </c>
      <c r="M11" s="48">
        <f t="shared" si="3"/>
        <v>0</v>
      </c>
      <c r="N11" s="49">
        <v>0</v>
      </c>
      <c r="O11" s="49">
        <f t="shared" si="4"/>
        <v>0</v>
      </c>
      <c r="P11" s="49">
        <v>0</v>
      </c>
      <c r="Q11" s="49">
        <f t="shared" si="5"/>
        <v>0</v>
      </c>
      <c r="R11" s="49"/>
      <c r="S11" s="49"/>
      <c r="T11" s="50">
        <v>0</v>
      </c>
      <c r="U11" s="49">
        <f t="shared" si="6"/>
        <v>0</v>
      </c>
      <c r="V11" s="51"/>
      <c r="W11" s="51"/>
      <c r="X11" s="51"/>
      <c r="Y11" s="51"/>
      <c r="Z11" s="51"/>
      <c r="AA11" s="51"/>
      <c r="AB11" s="51"/>
      <c r="AC11" s="51"/>
      <c r="AD11" s="51"/>
      <c r="AE11" s="51" t="s">
        <v>84</v>
      </c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</row>
    <row r="12" spans="1:60" outlineLevel="1" x14ac:dyDescent="0.2">
      <c r="A12" s="42">
        <v>4</v>
      </c>
      <c r="B12" s="43" t="s">
        <v>90</v>
      </c>
      <c r="C12" s="44" t="s">
        <v>91</v>
      </c>
      <c r="D12" s="45" t="s">
        <v>83</v>
      </c>
      <c r="E12" s="46">
        <v>1</v>
      </c>
      <c r="F12" s="9">
        <v>0</v>
      </c>
      <c r="G12" s="48">
        <f t="shared" si="0"/>
        <v>0</v>
      </c>
      <c r="H12" s="47"/>
      <c r="I12" s="48">
        <f t="shared" si="1"/>
        <v>0</v>
      </c>
      <c r="J12" s="47"/>
      <c r="K12" s="48">
        <f t="shared" si="2"/>
        <v>0</v>
      </c>
      <c r="L12" s="48">
        <v>21</v>
      </c>
      <c r="M12" s="48">
        <f t="shared" si="3"/>
        <v>0</v>
      </c>
      <c r="N12" s="49">
        <v>0</v>
      </c>
      <c r="O12" s="49">
        <f t="shared" si="4"/>
        <v>0</v>
      </c>
      <c r="P12" s="49">
        <v>0</v>
      </c>
      <c r="Q12" s="49">
        <f t="shared" si="5"/>
        <v>0</v>
      </c>
      <c r="R12" s="49"/>
      <c r="S12" s="49"/>
      <c r="T12" s="50">
        <v>0</v>
      </c>
      <c r="U12" s="49">
        <f t="shared" si="6"/>
        <v>0</v>
      </c>
      <c r="V12" s="51"/>
      <c r="W12" s="51"/>
      <c r="X12" s="51"/>
      <c r="Y12" s="51"/>
      <c r="Z12" s="51"/>
      <c r="AA12" s="51"/>
      <c r="AB12" s="51"/>
      <c r="AC12" s="51"/>
      <c r="AD12" s="51"/>
      <c r="AE12" s="51" t="s">
        <v>84</v>
      </c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</row>
    <row r="13" spans="1:60" outlineLevel="1" x14ac:dyDescent="0.2">
      <c r="A13" s="42">
        <v>5</v>
      </c>
      <c r="B13" s="43" t="s">
        <v>92</v>
      </c>
      <c r="C13" s="44" t="s">
        <v>93</v>
      </c>
      <c r="D13" s="45" t="s">
        <v>83</v>
      </c>
      <c r="E13" s="46">
        <v>1</v>
      </c>
      <c r="F13" s="9">
        <v>0</v>
      </c>
      <c r="G13" s="48">
        <f t="shared" si="0"/>
        <v>0</v>
      </c>
      <c r="H13" s="47"/>
      <c r="I13" s="48">
        <f t="shared" si="1"/>
        <v>0</v>
      </c>
      <c r="J13" s="47"/>
      <c r="K13" s="48">
        <f t="shared" si="2"/>
        <v>0</v>
      </c>
      <c r="L13" s="48">
        <v>21</v>
      </c>
      <c r="M13" s="48">
        <f t="shared" si="3"/>
        <v>0</v>
      </c>
      <c r="N13" s="49">
        <v>0</v>
      </c>
      <c r="O13" s="49">
        <f t="shared" si="4"/>
        <v>0</v>
      </c>
      <c r="P13" s="49">
        <v>0</v>
      </c>
      <c r="Q13" s="49">
        <f t="shared" si="5"/>
        <v>0</v>
      </c>
      <c r="R13" s="49"/>
      <c r="S13" s="49"/>
      <c r="T13" s="50">
        <v>0</v>
      </c>
      <c r="U13" s="49">
        <f t="shared" si="6"/>
        <v>0</v>
      </c>
      <c r="V13" s="51"/>
      <c r="W13" s="51"/>
      <c r="X13" s="51"/>
      <c r="Y13" s="51"/>
      <c r="Z13" s="51"/>
      <c r="AA13" s="51"/>
      <c r="AB13" s="51"/>
      <c r="AC13" s="51"/>
      <c r="AD13" s="51"/>
      <c r="AE13" s="51" t="s">
        <v>84</v>
      </c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</row>
    <row r="14" spans="1:60" outlineLevel="1" x14ac:dyDescent="0.2">
      <c r="A14" s="42">
        <v>6</v>
      </c>
      <c r="B14" s="43" t="s">
        <v>94</v>
      </c>
      <c r="C14" s="44" t="s">
        <v>95</v>
      </c>
      <c r="D14" s="45" t="s">
        <v>83</v>
      </c>
      <c r="E14" s="46">
        <v>1</v>
      </c>
      <c r="F14" s="9">
        <v>0</v>
      </c>
      <c r="G14" s="48">
        <f t="shared" si="0"/>
        <v>0</v>
      </c>
      <c r="H14" s="47"/>
      <c r="I14" s="48">
        <f t="shared" si="1"/>
        <v>0</v>
      </c>
      <c r="J14" s="47"/>
      <c r="K14" s="48">
        <f t="shared" si="2"/>
        <v>0</v>
      </c>
      <c r="L14" s="48">
        <v>21</v>
      </c>
      <c r="M14" s="48">
        <f t="shared" si="3"/>
        <v>0</v>
      </c>
      <c r="N14" s="49">
        <v>0</v>
      </c>
      <c r="O14" s="49">
        <f t="shared" si="4"/>
        <v>0</v>
      </c>
      <c r="P14" s="49">
        <v>0</v>
      </c>
      <c r="Q14" s="49">
        <f t="shared" si="5"/>
        <v>0</v>
      </c>
      <c r="R14" s="49"/>
      <c r="S14" s="49"/>
      <c r="T14" s="50">
        <v>0</v>
      </c>
      <c r="U14" s="49">
        <f t="shared" si="6"/>
        <v>0</v>
      </c>
      <c r="V14" s="51"/>
      <c r="W14" s="51"/>
      <c r="X14" s="51"/>
      <c r="Y14" s="51"/>
      <c r="Z14" s="51"/>
      <c r="AA14" s="51"/>
      <c r="AB14" s="51"/>
      <c r="AC14" s="51"/>
      <c r="AD14" s="51"/>
      <c r="AE14" s="51" t="s">
        <v>84</v>
      </c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</row>
    <row r="15" spans="1:60" outlineLevel="1" x14ac:dyDescent="0.2">
      <c r="A15" s="42">
        <v>7</v>
      </c>
      <c r="B15" s="43" t="s">
        <v>96</v>
      </c>
      <c r="C15" s="44" t="s">
        <v>97</v>
      </c>
      <c r="D15" s="45" t="s">
        <v>83</v>
      </c>
      <c r="E15" s="46">
        <v>1</v>
      </c>
      <c r="F15" s="9">
        <v>0</v>
      </c>
      <c r="G15" s="48">
        <f t="shared" si="0"/>
        <v>0</v>
      </c>
      <c r="H15" s="47"/>
      <c r="I15" s="48">
        <f t="shared" si="1"/>
        <v>0</v>
      </c>
      <c r="J15" s="47"/>
      <c r="K15" s="48">
        <f t="shared" si="2"/>
        <v>0</v>
      </c>
      <c r="L15" s="48">
        <v>21</v>
      </c>
      <c r="M15" s="48">
        <f t="shared" si="3"/>
        <v>0</v>
      </c>
      <c r="N15" s="49">
        <v>0</v>
      </c>
      <c r="O15" s="49">
        <f t="shared" si="4"/>
        <v>0</v>
      </c>
      <c r="P15" s="49">
        <v>0</v>
      </c>
      <c r="Q15" s="49">
        <f t="shared" si="5"/>
        <v>0</v>
      </c>
      <c r="R15" s="49"/>
      <c r="S15" s="49"/>
      <c r="T15" s="50">
        <v>0</v>
      </c>
      <c r="U15" s="49">
        <f t="shared" si="6"/>
        <v>0</v>
      </c>
      <c r="V15" s="51"/>
      <c r="W15" s="51"/>
      <c r="X15" s="51"/>
      <c r="Y15" s="51"/>
      <c r="Z15" s="51"/>
      <c r="AA15" s="51"/>
      <c r="AB15" s="51"/>
      <c r="AC15" s="51"/>
      <c r="AD15" s="51"/>
      <c r="AE15" s="51" t="s">
        <v>84</v>
      </c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</row>
    <row r="16" spans="1:60" ht="22.5" outlineLevel="1" x14ac:dyDescent="0.2">
      <c r="A16" s="42">
        <v>8</v>
      </c>
      <c r="B16" s="43" t="s">
        <v>98</v>
      </c>
      <c r="C16" s="44" t="s">
        <v>99</v>
      </c>
      <c r="D16" s="45" t="s">
        <v>83</v>
      </c>
      <c r="E16" s="46">
        <v>1</v>
      </c>
      <c r="F16" s="9">
        <v>0</v>
      </c>
      <c r="G16" s="48">
        <f t="shared" si="0"/>
        <v>0</v>
      </c>
      <c r="H16" s="47"/>
      <c r="I16" s="48">
        <f t="shared" si="1"/>
        <v>0</v>
      </c>
      <c r="J16" s="47"/>
      <c r="K16" s="48">
        <f t="shared" si="2"/>
        <v>0</v>
      </c>
      <c r="L16" s="48">
        <v>21</v>
      </c>
      <c r="M16" s="48">
        <f t="shared" si="3"/>
        <v>0</v>
      </c>
      <c r="N16" s="49">
        <v>0</v>
      </c>
      <c r="O16" s="49">
        <f t="shared" si="4"/>
        <v>0</v>
      </c>
      <c r="P16" s="49">
        <v>0</v>
      </c>
      <c r="Q16" s="49">
        <f t="shared" si="5"/>
        <v>0</v>
      </c>
      <c r="R16" s="49"/>
      <c r="S16" s="49"/>
      <c r="T16" s="50">
        <v>0</v>
      </c>
      <c r="U16" s="49">
        <f t="shared" si="6"/>
        <v>0</v>
      </c>
      <c r="V16" s="51"/>
      <c r="W16" s="51"/>
      <c r="X16" s="51"/>
      <c r="Y16" s="51"/>
      <c r="Z16" s="51"/>
      <c r="AA16" s="51"/>
      <c r="AB16" s="51"/>
      <c r="AC16" s="51"/>
      <c r="AD16" s="51"/>
      <c r="AE16" s="51" t="s">
        <v>84</v>
      </c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</row>
    <row r="17" spans="1:60" outlineLevel="1" x14ac:dyDescent="0.2">
      <c r="A17" s="42">
        <v>9</v>
      </c>
      <c r="B17" s="43" t="s">
        <v>100</v>
      </c>
      <c r="C17" s="44" t="s">
        <v>101</v>
      </c>
      <c r="D17" s="45" t="s">
        <v>83</v>
      </c>
      <c r="E17" s="46">
        <v>1</v>
      </c>
      <c r="F17" s="9">
        <v>0</v>
      </c>
      <c r="G17" s="48">
        <f t="shared" si="0"/>
        <v>0</v>
      </c>
      <c r="H17" s="47"/>
      <c r="I17" s="48">
        <f t="shared" si="1"/>
        <v>0</v>
      </c>
      <c r="J17" s="47"/>
      <c r="K17" s="48">
        <f t="shared" si="2"/>
        <v>0</v>
      </c>
      <c r="L17" s="48">
        <v>21</v>
      </c>
      <c r="M17" s="48">
        <f t="shared" si="3"/>
        <v>0</v>
      </c>
      <c r="N17" s="49">
        <v>0</v>
      </c>
      <c r="O17" s="49">
        <f t="shared" si="4"/>
        <v>0</v>
      </c>
      <c r="P17" s="49">
        <v>0</v>
      </c>
      <c r="Q17" s="49">
        <f t="shared" si="5"/>
        <v>0</v>
      </c>
      <c r="R17" s="49"/>
      <c r="S17" s="49"/>
      <c r="T17" s="50">
        <v>0</v>
      </c>
      <c r="U17" s="49">
        <f t="shared" si="6"/>
        <v>0</v>
      </c>
      <c r="V17" s="51"/>
      <c r="W17" s="51"/>
      <c r="X17" s="51"/>
      <c r="Y17" s="51"/>
      <c r="Z17" s="51"/>
      <c r="AA17" s="51"/>
      <c r="AB17" s="51"/>
      <c r="AC17" s="51"/>
      <c r="AD17" s="51"/>
      <c r="AE17" s="51" t="s">
        <v>84</v>
      </c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</row>
    <row r="18" spans="1:60" ht="22.5" outlineLevel="1" x14ac:dyDescent="0.2">
      <c r="A18" s="42">
        <v>10</v>
      </c>
      <c r="B18" s="43" t="s">
        <v>102</v>
      </c>
      <c r="C18" s="44" t="s">
        <v>103</v>
      </c>
      <c r="D18" s="45" t="s">
        <v>83</v>
      </c>
      <c r="E18" s="46">
        <v>1</v>
      </c>
      <c r="F18" s="9">
        <v>0</v>
      </c>
      <c r="G18" s="48">
        <f t="shared" si="0"/>
        <v>0</v>
      </c>
      <c r="H18" s="47"/>
      <c r="I18" s="48">
        <f t="shared" si="1"/>
        <v>0</v>
      </c>
      <c r="J18" s="47"/>
      <c r="K18" s="48">
        <f t="shared" si="2"/>
        <v>0</v>
      </c>
      <c r="L18" s="48">
        <v>21</v>
      </c>
      <c r="M18" s="48">
        <f t="shared" si="3"/>
        <v>0</v>
      </c>
      <c r="N18" s="49">
        <v>0</v>
      </c>
      <c r="O18" s="49">
        <f t="shared" si="4"/>
        <v>0</v>
      </c>
      <c r="P18" s="49">
        <v>0</v>
      </c>
      <c r="Q18" s="49">
        <f t="shared" si="5"/>
        <v>0</v>
      </c>
      <c r="R18" s="52"/>
      <c r="S18" s="52"/>
      <c r="T18" s="53">
        <v>0</v>
      </c>
      <c r="U18" s="52">
        <f t="shared" si="6"/>
        <v>0</v>
      </c>
      <c r="V18" s="51"/>
      <c r="W18" s="51"/>
      <c r="X18" s="51"/>
      <c r="Y18" s="51"/>
      <c r="Z18" s="51"/>
      <c r="AA18" s="51"/>
      <c r="AB18" s="51"/>
      <c r="AC18" s="51"/>
      <c r="AD18" s="51"/>
      <c r="AE18" s="51" t="s">
        <v>84</v>
      </c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</row>
    <row r="19" spans="1:60" ht="33.75" x14ac:dyDescent="0.2">
      <c r="A19" s="246">
        <v>11</v>
      </c>
      <c r="B19" s="247" t="s">
        <v>121</v>
      </c>
      <c r="C19" s="248" t="s">
        <v>122</v>
      </c>
      <c r="D19" s="249" t="s">
        <v>83</v>
      </c>
      <c r="E19" s="250">
        <v>1</v>
      </c>
      <c r="F19" s="255">
        <v>0</v>
      </c>
      <c r="G19" s="251">
        <f>E19*F19</f>
        <v>0</v>
      </c>
      <c r="H19" s="252"/>
      <c r="I19" s="252"/>
      <c r="J19" s="252"/>
      <c r="K19" s="252"/>
      <c r="L19" s="252"/>
      <c r="M19" s="252"/>
      <c r="N19" s="252">
        <v>0</v>
      </c>
      <c r="O19" s="253">
        <v>0</v>
      </c>
      <c r="P19" s="254">
        <v>0</v>
      </c>
      <c r="Q19" s="254">
        <v>0</v>
      </c>
      <c r="R19" s="54"/>
      <c r="S19" s="54"/>
      <c r="T19" s="54"/>
      <c r="U19" s="54"/>
      <c r="AC19" s="11">
        <v>15</v>
      </c>
      <c r="AD19" s="11">
        <v>21</v>
      </c>
    </row>
    <row r="20" spans="1:60" x14ac:dyDescent="0.2">
      <c r="C20" s="55"/>
      <c r="AE20" s="11" t="s">
        <v>104</v>
      </c>
    </row>
  </sheetData>
  <sheetProtection password="8843" sheet="1" objects="1" scenarios="1"/>
  <mergeCells count="1">
    <mergeCell ref="A1:E1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C33" sqref="C33"/>
    </sheetView>
  </sheetViews>
  <sheetFormatPr defaultRowHeight="12.75" x14ac:dyDescent="0.2"/>
  <sheetData>
    <row r="1" spans="1:7" x14ac:dyDescent="0.2">
      <c r="A1" s="6" t="s">
        <v>37</v>
      </c>
    </row>
    <row r="2" spans="1:7" ht="57.75" customHeight="1" x14ac:dyDescent="0.2">
      <c r="A2" s="245" t="s">
        <v>38</v>
      </c>
      <c r="B2" s="245"/>
      <c r="C2" s="245"/>
      <c r="D2" s="245"/>
      <c r="E2" s="245"/>
      <c r="F2" s="245"/>
      <c r="G2" s="245"/>
    </row>
  </sheetData>
  <sheetProtection password="884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Krycí list - VRN</vt:lpstr>
      <vt:lpstr>VzorPolozky</vt:lpstr>
      <vt:lpstr>VRN</vt:lpstr>
      <vt:lpstr>Pokyny pro vyplnění</vt:lpstr>
      <vt:lpstr>'Krycí list - VRN'!CelkemDPHVypocet</vt:lpstr>
      <vt:lpstr>CenaCelkem</vt:lpstr>
      <vt:lpstr>CenaCelkemBezDPH</vt:lpstr>
      <vt:lpstr>'Krycí list - VRN'!CenaCelkemVypocet</vt:lpstr>
      <vt:lpstr>cisloobjektu</vt:lpstr>
      <vt:lpstr>'Krycí list - VRN'!CisloStavby</vt:lpstr>
      <vt:lpstr>CisloStavebnihoRozpoctu</vt:lpstr>
      <vt:lpstr>dadresa</vt:lpstr>
      <vt:lpstr>'Krycí list - VRN'!DIČ</vt:lpstr>
      <vt:lpstr>dmisto</vt:lpstr>
      <vt:lpstr>DPHSni</vt:lpstr>
      <vt:lpstr>DPHZakl</vt:lpstr>
      <vt:lpstr>'Krycí list - VRN'!dpsc</vt:lpstr>
      <vt:lpstr>'Krycí list - VRN'!IČO</vt:lpstr>
      <vt:lpstr>Mena</vt:lpstr>
      <vt:lpstr>MistoStavby</vt:lpstr>
      <vt:lpstr>nazevobjektu</vt:lpstr>
      <vt:lpstr>'Krycí list - VRN'!NazevStavby</vt:lpstr>
      <vt:lpstr>NazevStavebnihoRozpoctu</vt:lpstr>
      <vt:lpstr>oadresa</vt:lpstr>
      <vt:lpstr>'Krycí list - VRN'!Objednatel</vt:lpstr>
      <vt:lpstr>'Krycí list - VRN'!Objekt</vt:lpstr>
      <vt:lpstr>'Krycí list - VRN'!Oblast_tisku</vt:lpstr>
      <vt:lpstr>VRN!Oblast_tisku</vt:lpstr>
      <vt:lpstr>'Krycí list - VRN'!odic</vt:lpstr>
      <vt:lpstr>'Krycí list - VRN'!oico</vt:lpstr>
      <vt:lpstr>'Krycí list - VRN'!omisto</vt:lpstr>
      <vt:lpstr>'Krycí list - VRN'!onazev</vt:lpstr>
      <vt:lpstr>'Krycí list - VRN'!opsc</vt:lpstr>
      <vt:lpstr>padresa</vt:lpstr>
      <vt:lpstr>pdic</vt:lpstr>
      <vt:lpstr>pico</vt:lpstr>
      <vt:lpstr>pmisto</vt:lpstr>
      <vt:lpstr>PoptavkaID</vt:lpstr>
      <vt:lpstr>pPSC</vt:lpstr>
      <vt:lpstr>Projektant</vt:lpstr>
      <vt:lpstr>'Krycí list - VRN'!SazbaDPH1</vt:lpstr>
      <vt:lpstr>'Krycí list - VRN'!SazbaDPH2</vt:lpstr>
      <vt:lpstr>Vypracoval</vt:lpstr>
      <vt:lpstr>ZakladDPHSni</vt:lpstr>
      <vt:lpstr>'Krycí list - VRN'!ZakladDPHSniVypocet</vt:lpstr>
      <vt:lpstr>ZakladDPHZakl</vt:lpstr>
      <vt:lpstr>'Krycí list - VRN'!ZakladDPHZaklVypocet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2022-08-01T12:14:24Z</dcterms:modified>
</cp:coreProperties>
</file>